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ados Gerais" sheetId="1" r:id="rId1"/>
    <sheet name="Candidato 1" sheetId="2" r:id="rId2"/>
    <sheet name="Candidato 2" sheetId="3" r:id="rId3"/>
    <sheet name="RESUMO" sheetId="4" r:id="rId4"/>
    <sheet name="Mapa de Apuração " sheetId="5" r:id="rId5"/>
    <sheet name="Planilha2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Haroldo J. Andrade Mathias</author>
  </authors>
  <commentList>
    <comment ref="B14" authorId="0">
      <text>
        <r>
          <rPr>
            <b/>
            <sz val="8"/>
            <rFont val="Tahoma"/>
            <family val="2"/>
          </rPr>
          <t xml:space="preserve">Fórmula:
Número total de votos válidos de professores e de funcionários
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Fórmula:
Número total de votos válidos de pais e alunos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Haroldo J. Andrade Mathias</author>
  </authors>
  <commentList>
    <comment ref="B6" authorId="0">
      <text>
        <r>
          <rPr>
            <b/>
            <sz val="8"/>
            <rFont val="Tahoma"/>
            <family val="2"/>
          </rPr>
          <t>Digite aqui o V.P.F do candidato 1</t>
        </r>
      </text>
    </comment>
    <comment ref="E6" authorId="0">
      <text>
        <r>
          <rPr>
            <b/>
            <sz val="8"/>
            <rFont val="Tahoma"/>
            <family val="2"/>
          </rPr>
          <t>Digite aqui o V.P.A do candidato 1</t>
        </r>
      </text>
    </comment>
  </commentList>
</comments>
</file>

<file path=xl/comments3.xml><?xml version="1.0" encoding="utf-8"?>
<comments xmlns="http://schemas.openxmlformats.org/spreadsheetml/2006/main">
  <authors>
    <author>Haroldo J. Andrade Mathias</author>
  </authors>
  <commentList>
    <comment ref="B6" authorId="0">
      <text>
        <r>
          <rPr>
            <b/>
            <sz val="8"/>
            <rFont val="Tahoma"/>
            <family val="2"/>
          </rPr>
          <t>Digite aqui o V.P.F do candidato 1</t>
        </r>
      </text>
    </comment>
    <comment ref="E6" authorId="0">
      <text>
        <r>
          <rPr>
            <b/>
            <sz val="8"/>
            <rFont val="Tahoma"/>
            <family val="2"/>
          </rPr>
          <t>Digite aqui o V.P.A do candidato 1</t>
        </r>
      </text>
    </comment>
  </commentList>
</comments>
</file>

<file path=xl/sharedStrings.xml><?xml version="1.0" encoding="utf-8"?>
<sst xmlns="http://schemas.openxmlformats.org/spreadsheetml/2006/main" count="66" uniqueCount="51">
  <si>
    <t>CÁLCULO DO RESULTADO DA ELEIÇÃO
Conforme fórmula constante no Art. 51 da Lei 3992/2015</t>
  </si>
  <si>
    <t xml:space="preserve">    </t>
  </si>
  <si>
    <t xml:space="preserve">   </t>
  </si>
  <si>
    <t>(VPF x 50) / VVPF</t>
  </si>
  <si>
    <t>(VPA x 50) / VVPA</t>
  </si>
  <si>
    <t>DADOS  GERAIS DA ESCOLA</t>
  </si>
  <si>
    <t xml:space="preserve">TV ( </t>
  </si>
  <si>
    <t>) =</t>
  </si>
  <si>
    <t>TOTAL DE VOTOS - TV</t>
  </si>
  <si>
    <t>PREENCHER SOMENTE AS CÉLULAS EM AZUL</t>
  </si>
  <si>
    <t>V.P.A. 
 Número de votos de pais e alunos  alcançados pelo(a) candidato(a)</t>
  </si>
  <si>
    <t xml:space="preserve">NOME DO CANDIDATO(A) 1 </t>
  </si>
  <si>
    <t>DADOS ESPECÍFICOS DE CADA CANDIDATO(A)</t>
  </si>
  <si>
    <t>NOME DO CANDIDATO(A) 2</t>
  </si>
  <si>
    <t>Número total de professores e funcionários que compareceram à votação</t>
  </si>
  <si>
    <t>Número total de pais e alunos votantes que compareceram à votação</t>
  </si>
  <si>
    <t>Total de votos brancos de professores e funcionários</t>
  </si>
  <si>
    <t>Total de votos nulos de professores e funcionários</t>
  </si>
  <si>
    <t>Total de votos brancos de pais e alunos</t>
  </si>
  <si>
    <t>Total de votos nulos de pais e alunos</t>
  </si>
  <si>
    <t>Número total de professores e funcionários aptos a votar</t>
  </si>
  <si>
    <t>Número total de pais e alunos aptos a votar</t>
  </si>
  <si>
    <t>Número de candidatos</t>
  </si>
  <si>
    <t>Votos Válidos de Professores e Funcionários.</t>
  </si>
  <si>
    <t>Votos válidos de Pais e Alunos</t>
  </si>
  <si>
    <t>V.P.F. 
 Número de votos de professores e funcionários alcançados pelo (a) candidato (a)</t>
  </si>
  <si>
    <t xml:space="preserve">MAPA DE APURAÇÃO COM O RESULTADO FINAL </t>
  </si>
  <si>
    <t>ANEXO XV da Lei 3992/15</t>
  </si>
  <si>
    <t>Nome da Unidade de Ensino:</t>
  </si>
  <si>
    <t xml:space="preserve">Urna </t>
  </si>
  <si>
    <t>Candidato 1</t>
  </si>
  <si>
    <t>Candidato 2</t>
  </si>
  <si>
    <t xml:space="preserve">Votos em branco </t>
  </si>
  <si>
    <t>TOTAL</t>
  </si>
  <si>
    <t>Urna 1 (Professores e Funcionários)</t>
  </si>
  <si>
    <t>Urna 2 (Pais/Alunos)</t>
  </si>
  <si>
    <t xml:space="preserve">RESULTADO FINAL </t>
  </si>
  <si>
    <t xml:space="preserve">RESULTADO </t>
  </si>
  <si>
    <t>1º Colocado:</t>
  </si>
  <si>
    <t>2º Colocado:</t>
  </si>
  <si>
    <t xml:space="preserve">Porcentagem final após aplicação da fórmula </t>
  </si>
  <si>
    <t>Pais/Alunos</t>
  </si>
  <si>
    <t>Professores/Funcionários</t>
  </si>
  <si>
    <t xml:space="preserve">Professores </t>
  </si>
  <si>
    <t xml:space="preserve">Pais </t>
  </si>
  <si>
    <t>1º colocado</t>
  </si>
  <si>
    <t>2º colocado</t>
  </si>
  <si>
    <t>EDUCAÇÃO</t>
  </si>
  <si>
    <t>Total</t>
  </si>
  <si>
    <t xml:space="preserve">NOME DA ESCOLA: </t>
  </si>
  <si>
    <t xml:space="preserve">Presidente da Mesa Eleitoral: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</si>
</sst>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  <numFmt numFmtId="186" formatCode="0.0%"/>
    <numFmt numFmtId="187" formatCode="[$-416]dddd\,\ d&quot; de &quot;mmmm&quot; de &quot;yyyy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</numFmts>
  <fonts count="5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3"/>
      <name val="Arial"/>
      <family val="2"/>
    </font>
    <font>
      <sz val="8"/>
      <name val="Arial"/>
      <family val="2"/>
    </font>
    <font>
      <sz val="13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name val="Estrangelo Edess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3"/>
      <color indexed="10"/>
      <name val="Arial"/>
      <family val="2"/>
    </font>
    <font>
      <sz val="12"/>
      <color indexed="8"/>
      <name val="Arial"/>
      <family val="2"/>
    </font>
    <font>
      <b/>
      <sz val="13"/>
      <color indexed="10"/>
      <name val="Arial"/>
      <family val="2"/>
    </font>
    <font>
      <b/>
      <sz val="11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3"/>
      <color rgb="FFFF0000"/>
      <name val="Arial"/>
      <family val="2"/>
    </font>
    <font>
      <sz val="13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77" fontId="3" fillId="34" borderId="10" xfId="6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77" fontId="7" fillId="34" borderId="10" xfId="60" applyFont="1" applyFill="1" applyBorder="1" applyAlignment="1" applyProtection="1">
      <alignment vertical="center" wrapText="1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10" fontId="3" fillId="33" borderId="0" xfId="0" applyNumberFormat="1" applyFont="1" applyFill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vertical="center" wrapText="1"/>
      <protection locked="0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center" wrapText="1"/>
      <protection locked="0"/>
    </xf>
    <xf numFmtId="0" fontId="3" fillId="34" borderId="16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 applyProtection="1">
      <alignment horizontal="center" vertical="center" wrapText="1"/>
      <protection locked="0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7" fillId="33" borderId="12" xfId="49" applyNumberFormat="1" applyFont="1" applyFill="1" applyBorder="1" applyAlignment="1">
      <alignment horizontal="center" vertical="center"/>
    </xf>
    <xf numFmtId="2" fontId="7" fillId="33" borderId="14" xfId="49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3" fillId="34" borderId="10" xfId="6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18" borderId="10" xfId="0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53" fillId="35" borderId="0" xfId="0" applyFont="1" applyFill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3" fillId="18" borderId="18" xfId="0" applyFont="1" applyFill="1" applyBorder="1" applyAlignment="1" applyProtection="1">
      <alignment horizontal="center" vertical="center" wrapText="1"/>
      <protection locked="0"/>
    </xf>
    <xf numFmtId="0" fontId="3" fillId="18" borderId="17" xfId="0" applyFont="1" applyFill="1" applyBorder="1" applyAlignment="1" applyProtection="1">
      <alignment horizontal="center" vertical="center" wrapText="1"/>
      <protection locked="0"/>
    </xf>
    <xf numFmtId="0" fontId="3" fillId="18" borderId="19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85" fontId="7" fillId="33" borderId="20" xfId="0" applyNumberFormat="1" applyFont="1" applyFill="1" applyBorder="1" applyAlignment="1">
      <alignment horizontal="center" vertical="center"/>
    </xf>
    <xf numFmtId="185" fontId="7" fillId="33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shrinkToFit="1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1552575</xdr:colOff>
      <xdr:row>3</xdr:row>
      <xdr:rowOff>133350</xdr:rowOff>
    </xdr:to>
    <xdr:pic>
      <xdr:nvPicPr>
        <xdr:cNvPr id="1" name="Imagem 1" descr="brasão Ir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1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J18"/>
  <sheetViews>
    <sheetView tabSelected="1" zoomScalePageLayoutView="0" workbookViewId="0" topLeftCell="A3">
      <selection activeCell="B10" sqref="B10"/>
    </sheetView>
  </sheetViews>
  <sheetFormatPr defaultColWidth="27.00390625" defaultRowHeight="32.25" customHeight="1"/>
  <cols>
    <col min="1" max="1" width="45.8515625" style="1" customWidth="1"/>
    <col min="2" max="2" width="12.57421875" style="1" customWidth="1"/>
    <col min="3" max="3" width="9.00390625" style="1" customWidth="1"/>
    <col min="4" max="4" width="48.28125" style="1" customWidth="1"/>
    <col min="5" max="5" width="12.57421875" style="1" customWidth="1"/>
    <col min="6" max="6" width="15.28125" style="1" customWidth="1"/>
    <col min="7" max="7" width="27.7109375" style="1" customWidth="1"/>
    <col min="8" max="16384" width="27.00390625" style="1" customWidth="1"/>
  </cols>
  <sheetData>
    <row r="1" spans="1:5" ht="40.5" customHeight="1">
      <c r="A1" s="73" t="s">
        <v>0</v>
      </c>
      <c r="B1" s="73"/>
      <c r="C1" s="73"/>
      <c r="D1" s="73"/>
      <c r="E1" s="73"/>
    </row>
    <row r="2" spans="1:5" ht="11.25" customHeight="1">
      <c r="A2" s="73"/>
      <c r="B2" s="73"/>
      <c r="C2" s="73"/>
      <c r="D2" s="73"/>
      <c r="E2" s="73"/>
    </row>
    <row r="3" spans="1:5" ht="32.25" customHeight="1">
      <c r="A3" s="74" t="s">
        <v>5</v>
      </c>
      <c r="B3" s="75"/>
      <c r="C3" s="75"/>
      <c r="D3" s="75"/>
      <c r="E3" s="75"/>
    </row>
    <row r="4" spans="1:5" ht="32.25" customHeight="1">
      <c r="A4" s="72" t="s">
        <v>49</v>
      </c>
      <c r="B4" s="79"/>
      <c r="C4" s="79"/>
      <c r="D4" s="79"/>
      <c r="E4" s="79"/>
    </row>
    <row r="5" spans="1:5" ht="12" customHeight="1">
      <c r="A5" s="26"/>
      <c r="B5" s="27"/>
      <c r="C5" s="27"/>
      <c r="D5" s="27"/>
      <c r="E5" s="27"/>
    </row>
    <row r="6" spans="1:9" ht="36" customHeight="1">
      <c r="A6" s="36"/>
      <c r="B6" s="33" t="s">
        <v>22</v>
      </c>
      <c r="C6" s="32"/>
      <c r="D6" s="78"/>
      <c r="E6" s="78"/>
      <c r="F6" s="77"/>
      <c r="G6" s="77"/>
      <c r="H6" s="31"/>
      <c r="I6" s="31"/>
    </row>
    <row r="7" spans="1:5" ht="14.25" customHeight="1">
      <c r="A7" s="36"/>
      <c r="B7" s="37"/>
      <c r="C7" s="38"/>
      <c r="D7" s="38"/>
      <c r="E7" s="31"/>
    </row>
    <row r="8" spans="1:10" ht="38.25" customHeight="1">
      <c r="A8" s="46" t="s">
        <v>20</v>
      </c>
      <c r="B8" s="40"/>
      <c r="D8" s="39" t="s">
        <v>21</v>
      </c>
      <c r="E8" s="40"/>
      <c r="G8" s="43" t="s">
        <v>9</v>
      </c>
      <c r="H8" s="44"/>
      <c r="I8" s="44"/>
      <c r="J8" s="44"/>
    </row>
    <row r="9" spans="1:5" ht="18.75" customHeight="1">
      <c r="A9" s="41"/>
      <c r="B9" s="42"/>
      <c r="C9" s="29"/>
      <c r="D9" s="41"/>
      <c r="E9" s="42"/>
    </row>
    <row r="10" spans="1:5" ht="45" customHeight="1">
      <c r="A10" s="45" t="s">
        <v>14</v>
      </c>
      <c r="B10" s="35"/>
      <c r="D10" s="34" t="s">
        <v>15</v>
      </c>
      <c r="E10" s="35"/>
    </row>
    <row r="11" spans="1:5" ht="42" customHeight="1">
      <c r="A11" s="47" t="s">
        <v>16</v>
      </c>
      <c r="B11" s="30"/>
      <c r="D11" s="2" t="s">
        <v>18</v>
      </c>
      <c r="E11" s="30"/>
    </row>
    <row r="12" spans="1:8" ht="41.25" customHeight="1">
      <c r="A12" s="47" t="s">
        <v>17</v>
      </c>
      <c r="B12" s="25"/>
      <c r="D12" s="2" t="s">
        <v>19</v>
      </c>
      <c r="E12" s="25"/>
      <c r="H12" s="28"/>
    </row>
    <row r="13" ht="12.75" customHeight="1"/>
    <row r="14" spans="1:7" ht="32.25" customHeight="1">
      <c r="A14" s="2" t="s">
        <v>23</v>
      </c>
      <c r="B14" s="2">
        <f>IF(C6=1,(B10-B12),(B10-B11-B12))</f>
        <v>0</v>
      </c>
      <c r="D14" s="2" t="s">
        <v>24</v>
      </c>
      <c r="E14" s="2">
        <f>IF(C6=1,(E10-E12),(E10-E11-E12))</f>
        <v>0</v>
      </c>
      <c r="G14" s="1" t="s">
        <v>1</v>
      </c>
    </row>
    <row r="15" spans="1:5" ht="32.25" customHeight="1">
      <c r="A15" s="76">
        <f>IF(B10+E10&lt;(B8+E8)*40%,"A VOTAÇÃO É INVÁLIDA POIS HOUVE COMPARECIMENTO DE VOTANTES INFERIOR À 40%","")</f>
      </c>
      <c r="B15" s="76"/>
      <c r="C15" s="76"/>
      <c r="D15" s="76"/>
      <c r="E15" s="29"/>
    </row>
    <row r="16" spans="1:4" ht="32.25" customHeight="1">
      <c r="A16" s="76"/>
      <c r="B16" s="76"/>
      <c r="C16" s="76"/>
      <c r="D16" s="76"/>
    </row>
    <row r="18" spans="1:4" ht="32.25" customHeight="1">
      <c r="A18" s="73"/>
      <c r="B18" s="73"/>
      <c r="C18" s="73"/>
      <c r="D18" s="73"/>
    </row>
  </sheetData>
  <sheetProtection password="CF7A" sheet="1" selectLockedCells="1"/>
  <mergeCells count="9">
    <mergeCell ref="A18:D18"/>
    <mergeCell ref="A1:E1"/>
    <mergeCell ref="A3:E3"/>
    <mergeCell ref="A2:E2"/>
    <mergeCell ref="A16:D16"/>
    <mergeCell ref="F6:G6"/>
    <mergeCell ref="D6:E6"/>
    <mergeCell ref="A15:D15"/>
    <mergeCell ref="B4:E4"/>
  </mergeCells>
  <printOptions/>
  <pageMargins left="0.787401575" right="0.787401575" top="0.984251969" bottom="0.984251969" header="0.492125985" footer="0.49212598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11"/>
  <sheetViews>
    <sheetView zoomScalePageLayoutView="0" workbookViewId="0" topLeftCell="A2">
      <selection activeCell="B4" sqref="B4:E4"/>
    </sheetView>
  </sheetViews>
  <sheetFormatPr defaultColWidth="33.421875" defaultRowHeight="12.75"/>
  <cols>
    <col min="1" max="1" width="55.00390625" style="20" customWidth="1"/>
    <col min="2" max="2" width="12.57421875" style="20" customWidth="1"/>
    <col min="3" max="3" width="7.421875" style="20" customWidth="1"/>
    <col min="4" max="4" width="47.57421875" style="20" customWidth="1"/>
    <col min="5" max="5" width="12.57421875" style="20" customWidth="1"/>
    <col min="6" max="6" width="13.421875" style="20" customWidth="1"/>
    <col min="7" max="7" width="19.8515625" style="21" customWidth="1"/>
    <col min="8" max="16384" width="33.421875" style="20" customWidth="1"/>
  </cols>
  <sheetData>
    <row r="1" ht="25.5" customHeight="1"/>
    <row r="2" spans="1:5" ht="16.5">
      <c r="A2" s="80" t="s">
        <v>12</v>
      </c>
      <c r="B2" s="80"/>
      <c r="C2" s="80"/>
      <c r="D2" s="80"/>
      <c r="E2" s="80"/>
    </row>
    <row r="3" spans="1:7" ht="25.5" customHeight="1">
      <c r="A3" s="5"/>
      <c r="B3" s="5"/>
      <c r="C3" s="5"/>
      <c r="D3" s="5"/>
      <c r="E3" s="5"/>
      <c r="G3" s="22" t="s">
        <v>2</v>
      </c>
    </row>
    <row r="4" spans="1:8" ht="52.5" customHeight="1">
      <c r="A4" s="8" t="s">
        <v>11</v>
      </c>
      <c r="B4" s="79"/>
      <c r="C4" s="79"/>
      <c r="D4" s="79"/>
      <c r="E4" s="79"/>
      <c r="G4" s="22" t="s">
        <v>10</v>
      </c>
      <c r="H4" s="23"/>
    </row>
    <row r="5" spans="1:8" ht="16.5">
      <c r="A5" s="5"/>
      <c r="B5" s="5"/>
      <c r="C5" s="5"/>
      <c r="D5" s="5"/>
      <c r="E5" s="5"/>
      <c r="H5" s="23"/>
    </row>
    <row r="6" spans="1:8" ht="74.25" customHeight="1">
      <c r="A6" s="50" t="str">
        <f>CONCATENATE(F11,G3,B4)</f>
        <v>V.P.F. 
 Número de votos de professores e funcionários alcançados pelo (a) candidato (a)   </v>
      </c>
      <c r="B6" s="25"/>
      <c r="C6" s="5"/>
      <c r="D6" s="8" t="str">
        <f>CONCATENATE(G4,G3,B4)</f>
        <v>V.P.A. 
 Número de votos de pais e alunos  alcançados pelo(a) candidato(a)   </v>
      </c>
      <c r="E6" s="25"/>
      <c r="G6" s="43" t="s">
        <v>9</v>
      </c>
      <c r="H6" s="23"/>
    </row>
    <row r="7" spans="1:8" ht="31.5" customHeight="1">
      <c r="A7" s="8" t="s">
        <v>3</v>
      </c>
      <c r="B7" s="62" t="e">
        <f>(B6*50)/'Dados Gerais'!B14</f>
        <v>#DIV/0!</v>
      </c>
      <c r="C7" s="5"/>
      <c r="D7" s="8" t="s">
        <v>4</v>
      </c>
      <c r="E7" s="62" t="e">
        <f>(E6*50)/'Dados Gerais'!E14</f>
        <v>#DIV/0!</v>
      </c>
      <c r="H7" s="23"/>
    </row>
    <row r="8" spans="1:8" ht="16.5">
      <c r="A8" s="5"/>
      <c r="B8" s="5"/>
      <c r="C8" s="5"/>
      <c r="D8" s="5"/>
      <c r="E8" s="5"/>
      <c r="H8" s="23"/>
    </row>
    <row r="9" spans="1:8" ht="24.75" customHeight="1">
      <c r="A9" s="81" t="s">
        <v>8</v>
      </c>
      <c r="B9" s="81"/>
      <c r="C9" s="81"/>
      <c r="D9" s="81"/>
      <c r="E9" s="81"/>
      <c r="F9" s="51"/>
      <c r="G9" s="21" t="s">
        <v>6</v>
      </c>
      <c r="H9" s="23"/>
    </row>
    <row r="10" spans="1:8" ht="54.75" customHeight="1">
      <c r="A10" s="11" t="str">
        <f>CONCATENATE(G9,B4,G10)</f>
        <v>TV ( ) =</v>
      </c>
      <c r="B10" s="12" t="e">
        <f>B7+E7</f>
        <v>#DIV/0!</v>
      </c>
      <c r="C10" s="24"/>
      <c r="D10" s="54"/>
      <c r="E10" s="54"/>
      <c r="F10" s="51"/>
      <c r="G10" s="21" t="s">
        <v>7</v>
      </c>
      <c r="H10" s="23"/>
    </row>
    <row r="11" spans="5:7" ht="181.5">
      <c r="E11" s="53"/>
      <c r="F11" s="52" t="s">
        <v>25</v>
      </c>
      <c r="G11" s="53"/>
    </row>
  </sheetData>
  <sheetProtection password="CF7A" sheet="1" objects="1" scenarios="1" selectLockedCells="1"/>
  <mergeCells count="3">
    <mergeCell ref="A2:E2"/>
    <mergeCell ref="B4:E4"/>
    <mergeCell ref="A9:E9"/>
  </mergeCells>
  <conditionalFormatting sqref="B7">
    <cfRule type="containsErrors" priority="4" dxfId="10" stopIfTrue="1">
      <formula>ISERROR(B7)</formula>
    </cfRule>
  </conditionalFormatting>
  <conditionalFormatting sqref="E7">
    <cfRule type="containsErrors" priority="2" dxfId="10" stopIfTrue="1">
      <formula>ISERROR(E7)</formula>
    </cfRule>
  </conditionalFormatting>
  <conditionalFormatting sqref="B10">
    <cfRule type="containsErrors" priority="1" dxfId="10" stopIfTrue="1">
      <formula>ISERROR(B10)</formula>
    </cfRule>
  </conditionalFormatting>
  <dataValidations count="2">
    <dataValidation type="whole" operator="greaterThanOrEqual" allowBlank="1" showInputMessage="1" showErrorMessage="1" error="O Valor deve ser maior ou igual a zero" sqref="E6">
      <formula1>0</formula1>
    </dataValidation>
    <dataValidation type="whole" operator="greaterThanOrEqual" allowBlank="1" showInputMessage="1" showErrorMessage="1" error="O Valor deve ser maior ou igual a zero" sqref="B6">
      <formula1>0</formula1>
    </dataValidation>
  </dataValidations>
  <printOptions/>
  <pageMargins left="0.787401575" right="0.787401575" top="0.984251969" bottom="0.984251969" header="0.492125985" footer="0.492125985"/>
  <pageSetup horizontalDpi="300" verticalDpi="3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H11"/>
  <sheetViews>
    <sheetView zoomScalePageLayoutView="0" workbookViewId="0" topLeftCell="A4">
      <selection activeCell="B4" sqref="B4:E4"/>
    </sheetView>
  </sheetViews>
  <sheetFormatPr defaultColWidth="33.421875" defaultRowHeight="12.75"/>
  <cols>
    <col min="1" max="1" width="55.00390625" style="3" customWidth="1"/>
    <col min="2" max="2" width="12.57421875" style="3" customWidth="1"/>
    <col min="3" max="3" width="7.421875" style="3" customWidth="1"/>
    <col min="4" max="4" width="47.57421875" style="3" customWidth="1"/>
    <col min="5" max="5" width="12.57421875" style="3" customWidth="1"/>
    <col min="6" max="6" width="13.421875" style="3" customWidth="1"/>
    <col min="7" max="7" width="17.140625" style="4" customWidth="1"/>
    <col min="8" max="16384" width="33.421875" style="3" customWidth="1"/>
  </cols>
  <sheetData>
    <row r="1" ht="25.5" customHeight="1"/>
    <row r="2" spans="1:5" ht="16.5">
      <c r="A2" s="80" t="s">
        <v>12</v>
      </c>
      <c r="B2" s="80"/>
      <c r="C2" s="80"/>
      <c r="D2" s="80"/>
      <c r="E2" s="80"/>
    </row>
    <row r="3" spans="1:7" ht="25.5" customHeight="1">
      <c r="A3" s="6"/>
      <c r="B3" s="6"/>
      <c r="C3" s="6"/>
      <c r="D3" s="6"/>
      <c r="E3" s="6"/>
      <c r="G3" s="7" t="s">
        <v>2</v>
      </c>
    </row>
    <row r="4" spans="1:8" ht="52.5" customHeight="1">
      <c r="A4" s="8" t="s">
        <v>13</v>
      </c>
      <c r="B4" s="82"/>
      <c r="C4" s="83"/>
      <c r="D4" s="83"/>
      <c r="E4" s="84"/>
      <c r="G4" s="7" t="s">
        <v>10</v>
      </c>
      <c r="H4" s="13"/>
    </row>
    <row r="5" spans="1:8" ht="16.5">
      <c r="A5" s="6"/>
      <c r="B5" s="6"/>
      <c r="C5" s="6"/>
      <c r="D5" s="6"/>
      <c r="E5" s="6"/>
      <c r="H5" s="13"/>
    </row>
    <row r="6" spans="1:8" ht="74.25" customHeight="1">
      <c r="A6" s="8" t="str">
        <f>CONCATENATE(F11,G3,B4)</f>
        <v>V.P.F. 
 Número de votos de professores e funcionários alcançados pelo (a) candidato (a)   </v>
      </c>
      <c r="B6" s="25"/>
      <c r="C6" s="6"/>
      <c r="D6" s="8" t="str">
        <f>CONCATENATE(G4,G3,B4)</f>
        <v>V.P.A. 
 Número de votos de pais e alunos  alcançados pelo(a) candidato(a)   </v>
      </c>
      <c r="E6" s="25"/>
      <c r="G6" s="43" t="s">
        <v>9</v>
      </c>
      <c r="H6" s="13"/>
    </row>
    <row r="7" spans="1:8" ht="31.5" customHeight="1">
      <c r="A7" s="8" t="s">
        <v>3</v>
      </c>
      <c r="B7" s="9" t="e">
        <f>(B6*50)/'Dados Gerais'!B14</f>
        <v>#DIV/0!</v>
      </c>
      <c r="C7" s="6"/>
      <c r="D7" s="8" t="s">
        <v>4</v>
      </c>
      <c r="E7" s="9" t="e">
        <f>(E6*50)/'Dados Gerais'!E14</f>
        <v>#DIV/0!</v>
      </c>
      <c r="H7" s="13"/>
    </row>
    <row r="8" spans="1:8" ht="16.5">
      <c r="A8" s="5"/>
      <c r="B8" s="5"/>
      <c r="C8" s="6"/>
      <c r="D8" s="5"/>
      <c r="E8" s="5"/>
      <c r="H8" s="13"/>
    </row>
    <row r="9" spans="1:8" ht="24.75" customHeight="1">
      <c r="A9" s="85" t="s">
        <v>8</v>
      </c>
      <c r="B9" s="85"/>
      <c r="C9" s="85"/>
      <c r="D9" s="85"/>
      <c r="E9" s="85"/>
      <c r="G9" s="4" t="s">
        <v>6</v>
      </c>
      <c r="H9" s="13"/>
    </row>
    <row r="10" spans="1:8" ht="54.75" customHeight="1">
      <c r="A10" s="11" t="str">
        <f>CONCATENATE(G9,B4,G10)</f>
        <v>TV ( ) =</v>
      </c>
      <c r="B10" s="12" t="e">
        <f>B7+E7</f>
        <v>#DIV/0!</v>
      </c>
      <c r="C10" s="10"/>
      <c r="D10" s="10"/>
      <c r="E10" s="10"/>
      <c r="G10" s="4" t="s">
        <v>7</v>
      </c>
      <c r="H10" s="13"/>
    </row>
    <row r="11" ht="181.5">
      <c r="F11" s="52" t="s">
        <v>25</v>
      </c>
    </row>
  </sheetData>
  <sheetProtection password="CF7A" sheet="1" objects="1" scenarios="1" selectLockedCells="1"/>
  <mergeCells count="3">
    <mergeCell ref="A2:E2"/>
    <mergeCell ref="B4:E4"/>
    <mergeCell ref="A9:E9"/>
  </mergeCells>
  <conditionalFormatting sqref="B7">
    <cfRule type="containsErrors" priority="3" dxfId="10" stopIfTrue="1">
      <formula>ISERROR(B7)</formula>
    </cfRule>
  </conditionalFormatting>
  <conditionalFormatting sqref="E7">
    <cfRule type="containsErrors" priority="2" dxfId="10" stopIfTrue="1">
      <formula>ISERROR(E7)</formula>
    </cfRule>
  </conditionalFormatting>
  <conditionalFormatting sqref="B10">
    <cfRule type="containsErrors" priority="1" dxfId="10" stopIfTrue="1">
      <formula>ISERROR(B10)</formula>
    </cfRule>
  </conditionalFormatting>
  <printOptions/>
  <pageMargins left="0.787401575" right="0.787401575" top="0.984251969" bottom="0.984251969" header="0.492125985" footer="0.492125985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2:C15"/>
  <sheetViews>
    <sheetView zoomScalePageLayoutView="0" workbookViewId="0" topLeftCell="A1">
      <selection activeCell="B18" sqref="B18"/>
    </sheetView>
  </sheetViews>
  <sheetFormatPr defaultColWidth="20.7109375" defaultRowHeight="28.5" customHeight="1"/>
  <cols>
    <col min="1" max="1" width="9.00390625" style="14" customWidth="1"/>
    <col min="2" max="2" width="75.8515625" style="14" customWidth="1"/>
    <col min="3" max="3" width="20.7109375" style="15" customWidth="1"/>
    <col min="4" max="16384" width="20.7109375" style="14" customWidth="1"/>
  </cols>
  <sheetData>
    <row r="1" ht="28.5" customHeight="1" thickBot="1"/>
    <row r="2" spans="2:3" ht="28.5" customHeight="1">
      <c r="B2" s="86" t="s">
        <v>5</v>
      </c>
      <c r="C2" s="87"/>
    </row>
    <row r="3" spans="2:3" ht="28.5" customHeight="1">
      <c r="B3" s="16" t="str">
        <f>'Dados Gerais'!A10</f>
        <v>Número total de professores e funcionários que compareceram à votação</v>
      </c>
      <c r="C3" s="17">
        <f>'Dados Gerais'!B10</f>
        <v>0</v>
      </c>
    </row>
    <row r="4" spans="2:3" ht="28.5" customHeight="1">
      <c r="B4" s="16" t="str">
        <f>'Dados Gerais'!A11</f>
        <v>Total de votos brancos de professores e funcionários</v>
      </c>
      <c r="C4" s="17">
        <f>'Dados Gerais'!B11</f>
        <v>0</v>
      </c>
    </row>
    <row r="5" spans="2:3" ht="28.5" customHeight="1">
      <c r="B5" s="16" t="str">
        <f>'Dados Gerais'!A12</f>
        <v>Total de votos nulos de professores e funcionários</v>
      </c>
      <c r="C5" s="17">
        <f>'Dados Gerais'!B12</f>
        <v>0</v>
      </c>
    </row>
    <row r="6" spans="2:3" ht="28.5" customHeight="1">
      <c r="B6" s="16" t="str">
        <f>'Dados Gerais'!D10</f>
        <v>Número total de pais e alunos votantes que compareceram à votação</v>
      </c>
      <c r="C6" s="17">
        <f>'Dados Gerais'!E10</f>
        <v>0</v>
      </c>
    </row>
    <row r="7" spans="2:3" ht="28.5" customHeight="1">
      <c r="B7" s="16" t="str">
        <f>'Dados Gerais'!D11</f>
        <v>Total de votos brancos de pais e alunos</v>
      </c>
      <c r="C7" s="17">
        <f>'Dados Gerais'!E11</f>
        <v>0</v>
      </c>
    </row>
    <row r="8" spans="2:3" ht="28.5" customHeight="1">
      <c r="B8" s="16" t="str">
        <f>'Dados Gerais'!D12</f>
        <v>Total de votos nulos de pais e alunos</v>
      </c>
      <c r="C8" s="17">
        <f>'Dados Gerais'!E12</f>
        <v>0</v>
      </c>
    </row>
    <row r="9" spans="2:3" ht="28.5" customHeight="1">
      <c r="B9" s="16" t="str">
        <f>'Dados Gerais'!A14</f>
        <v>Votos Válidos de Professores e Funcionários.</v>
      </c>
      <c r="C9" s="17">
        <f>'Dados Gerais'!B14</f>
        <v>0</v>
      </c>
    </row>
    <row r="10" spans="2:3" ht="28.5" customHeight="1" thickBot="1">
      <c r="B10" s="18" t="str">
        <f>'Dados Gerais'!D14</f>
        <v>Votos válidos de Pais e Alunos</v>
      </c>
      <c r="C10" s="19">
        <f>'Dados Gerais'!E14</f>
        <v>0</v>
      </c>
    </row>
    <row r="11" ht="28.5" customHeight="1" thickBot="1"/>
    <row r="12" spans="2:3" ht="28.5" customHeight="1">
      <c r="B12" s="88" t="s">
        <v>12</v>
      </c>
      <c r="C12" s="89"/>
    </row>
    <row r="13" spans="2:3" ht="28.5" customHeight="1">
      <c r="B13" s="16" t="str">
        <f>'Candidato 1'!A10</f>
        <v>TV ( ) =</v>
      </c>
      <c r="C13" s="48" t="e">
        <f>'Candidato 1'!B10</f>
        <v>#DIV/0!</v>
      </c>
    </row>
    <row r="14" spans="2:3" ht="28.5" customHeight="1">
      <c r="B14" s="16" t="str">
        <f>'Candidato 2'!A10</f>
        <v>TV ( ) =</v>
      </c>
      <c r="C14" s="48" t="e">
        <f>'Candidato 2'!B10</f>
        <v>#DIV/0!</v>
      </c>
    </row>
    <row r="15" spans="2:3" ht="28.5" customHeight="1" thickBot="1">
      <c r="B15" s="18"/>
      <c r="C15" s="49" t="e">
        <f>SUM(C13:C14)</f>
        <v>#DIV/0!</v>
      </c>
    </row>
  </sheetData>
  <sheetProtection password="CF7A" sheet="1" objects="1" scenarios="1"/>
  <mergeCells count="2">
    <mergeCell ref="B2:C2"/>
    <mergeCell ref="B12:C12"/>
  </mergeCells>
  <conditionalFormatting sqref="C13">
    <cfRule type="containsErrors" priority="3" dxfId="0" stopIfTrue="1">
      <formula>ISERROR(C13)</formula>
    </cfRule>
  </conditionalFormatting>
  <conditionalFormatting sqref="C14">
    <cfRule type="containsErrors" priority="2" dxfId="0" stopIfTrue="1">
      <formula>ISERROR(C14)</formula>
    </cfRule>
  </conditionalFormatting>
  <conditionalFormatting sqref="C15">
    <cfRule type="containsErrors" priority="1" dxfId="0" stopIfTrue="1">
      <formula>ISERROR(C15)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1.28125" style="0" customWidth="1"/>
    <col min="2" max="3" width="10.8515625" style="0" bestFit="1" customWidth="1"/>
    <col min="4" max="4" width="11.28125" style="0" customWidth="1"/>
    <col min="5" max="5" width="11.140625" style="0" customWidth="1"/>
    <col min="6" max="6" width="10.57421875" style="0" bestFit="1" customWidth="1"/>
  </cols>
  <sheetData>
    <row r="1" spans="1:6" ht="12.75">
      <c r="A1" s="68"/>
      <c r="B1" s="68"/>
      <c r="C1" s="68"/>
      <c r="D1" s="68"/>
      <c r="E1" s="68"/>
      <c r="F1" s="68"/>
    </row>
    <row r="2" spans="1:6" ht="12.75">
      <c r="A2" s="68"/>
      <c r="B2" s="68"/>
      <c r="C2" s="68"/>
      <c r="D2" s="68"/>
      <c r="E2" s="68"/>
      <c r="F2" s="68"/>
    </row>
    <row r="3" spans="1:6" ht="13.5" customHeight="1">
      <c r="A3" s="68"/>
      <c r="B3" s="68"/>
      <c r="C3" s="68"/>
      <c r="D3" s="69"/>
      <c r="E3" s="69"/>
      <c r="F3" s="69"/>
    </row>
    <row r="4" spans="1:7" ht="23.25" customHeight="1">
      <c r="A4" s="68"/>
      <c r="B4" s="68"/>
      <c r="C4" s="68"/>
      <c r="D4" s="68"/>
      <c r="E4" s="70" t="s">
        <v>47</v>
      </c>
      <c r="F4" s="69"/>
      <c r="G4" s="69"/>
    </row>
    <row r="5" spans="1:6" ht="13.5" thickBot="1">
      <c r="A5" s="98"/>
      <c r="B5" s="98"/>
      <c r="C5" s="98"/>
      <c r="D5" s="98"/>
      <c r="E5" s="98"/>
      <c r="F5" s="98"/>
    </row>
    <row r="6" spans="1:6" ht="12.75">
      <c r="A6" s="68"/>
      <c r="B6" s="68"/>
      <c r="C6" s="68"/>
      <c r="D6" s="68"/>
      <c r="E6" s="68"/>
      <c r="F6" s="68"/>
    </row>
    <row r="7" spans="1:6" ht="15">
      <c r="A7" s="103" t="s">
        <v>27</v>
      </c>
      <c r="B7" s="103"/>
      <c r="C7" s="103"/>
      <c r="D7" s="103"/>
      <c r="E7" s="103"/>
      <c r="F7" s="103"/>
    </row>
    <row r="8" ht="12.75">
      <c r="I8" s="65"/>
    </row>
    <row r="9" spans="1:6" ht="12.75">
      <c r="A9" s="104" t="s">
        <v>26</v>
      </c>
      <c r="B9" s="104"/>
      <c r="C9" s="104"/>
      <c r="D9" s="104"/>
      <c r="E9" s="104"/>
      <c r="F9" s="104"/>
    </row>
    <row r="10" ht="23.25">
      <c r="I10" s="67"/>
    </row>
    <row r="11" spans="1:7" ht="12.75">
      <c r="A11" s="55" t="s">
        <v>28</v>
      </c>
      <c r="B11" s="100">
        <f>'Dados Gerais'!B4:E4</f>
        <v>0</v>
      </c>
      <c r="C11" s="100"/>
      <c r="D11" s="100"/>
      <c r="E11" s="100"/>
      <c r="F11" s="100"/>
      <c r="G11" s="66"/>
    </row>
    <row r="13" spans="1:6" ht="25.5">
      <c r="A13" s="61" t="s">
        <v>29</v>
      </c>
      <c r="B13" s="59" t="s">
        <v>30</v>
      </c>
      <c r="C13" s="59" t="s">
        <v>31</v>
      </c>
      <c r="D13" s="60" t="s">
        <v>32</v>
      </c>
      <c r="E13" s="61" t="s">
        <v>33</v>
      </c>
      <c r="F13" s="55"/>
    </row>
    <row r="14" spans="1:5" ht="12.75">
      <c r="A14" s="57" t="s">
        <v>34</v>
      </c>
      <c r="B14" s="58">
        <f>'Candidato 1'!B6</f>
        <v>0</v>
      </c>
      <c r="C14" s="58">
        <f>'Candidato 2'!B6</f>
        <v>0</v>
      </c>
      <c r="D14" s="58">
        <f>'Dados Gerais'!B11</f>
        <v>0</v>
      </c>
      <c r="E14" s="58">
        <f>B14+C14+D14</f>
        <v>0</v>
      </c>
    </row>
    <row r="15" spans="1:5" ht="12.75">
      <c r="A15" s="57" t="s">
        <v>35</v>
      </c>
      <c r="B15" s="58">
        <f>'Candidato 1'!E6</f>
        <v>0</v>
      </c>
      <c r="C15" s="58">
        <f>'Candidato 2'!E6</f>
        <v>0</v>
      </c>
      <c r="D15" s="58">
        <f>'Dados Gerais'!E11</f>
        <v>0</v>
      </c>
      <c r="E15" s="58">
        <f>B15+C15+D15</f>
        <v>0</v>
      </c>
    </row>
    <row r="16" spans="1:5" ht="12.75">
      <c r="A16" s="57" t="s">
        <v>33</v>
      </c>
      <c r="B16" s="58">
        <f>B14+B15</f>
        <v>0</v>
      </c>
      <c r="C16" s="58">
        <f>C14+C15</f>
        <v>0</v>
      </c>
      <c r="D16" s="58">
        <f>D14+D15</f>
        <v>0</v>
      </c>
      <c r="E16" s="58">
        <f>E14+E15</f>
        <v>0</v>
      </c>
    </row>
    <row r="18" spans="1:6" ht="12.75">
      <c r="A18" s="90" t="s">
        <v>36</v>
      </c>
      <c r="B18" s="90"/>
      <c r="C18" s="90"/>
      <c r="D18" s="90"/>
      <c r="E18" s="90"/>
      <c r="F18" s="90"/>
    </row>
    <row r="19" spans="1:6" ht="12.75">
      <c r="A19" s="56"/>
      <c r="B19" s="56"/>
      <c r="C19" s="56"/>
      <c r="D19" s="56"/>
      <c r="E19" s="56"/>
      <c r="F19" s="56"/>
    </row>
    <row r="20" spans="1:6" ht="12.75">
      <c r="A20" s="93" t="s">
        <v>37</v>
      </c>
      <c r="B20" s="95" t="s">
        <v>40</v>
      </c>
      <c r="C20" s="96"/>
      <c r="D20" s="96"/>
      <c r="E20" s="97"/>
      <c r="F20" s="93" t="s">
        <v>33</v>
      </c>
    </row>
    <row r="21" spans="1:6" ht="12.75">
      <c r="A21" s="94"/>
      <c r="B21" s="91" t="s">
        <v>41</v>
      </c>
      <c r="C21" s="92"/>
      <c r="D21" s="91" t="s">
        <v>42</v>
      </c>
      <c r="E21" s="92"/>
      <c r="F21" s="94"/>
    </row>
    <row r="22" spans="1:6" ht="12.75">
      <c r="A22" s="57" t="s">
        <v>38</v>
      </c>
      <c r="B22" s="101" t="e">
        <f>IF(Planilha2!C2&gt;Planilha2!C3,Planilha2!A2,Planilha2!A3)</f>
        <v>#DIV/0!</v>
      </c>
      <c r="C22" s="102"/>
      <c r="D22" s="101" t="e">
        <f>IF(Planilha2!C2&gt;Planilha2!C3,Planilha2!B2,Planilha2!B3)</f>
        <v>#DIV/0!</v>
      </c>
      <c r="E22" s="102"/>
      <c r="F22" s="64" t="e">
        <f>Planilha2!B6</f>
        <v>#DIV/0!</v>
      </c>
    </row>
    <row r="23" spans="1:6" ht="12.75">
      <c r="A23" s="57" t="s">
        <v>39</v>
      </c>
      <c r="B23" s="101" t="e">
        <f>IF(Planilha2!C3&lt;Planilha2!C2,Planilha2!A3,Planilha2!A2)</f>
        <v>#DIV/0!</v>
      </c>
      <c r="C23" s="102"/>
      <c r="D23" s="101" t="e">
        <f>IF(Planilha2!C3&lt;Planilha2!C2,Planilha2!B3,Planilha2!B2)</f>
        <v>#DIV/0!</v>
      </c>
      <c r="E23" s="102"/>
      <c r="F23" s="64" t="e">
        <f>Planilha2!B7</f>
        <v>#DIV/0!</v>
      </c>
    </row>
    <row r="26" spans="1:6" ht="12.75">
      <c r="A26" s="71" t="s">
        <v>50</v>
      </c>
      <c r="B26" s="99"/>
      <c r="C26" s="99"/>
      <c r="D26" s="99"/>
      <c r="E26" s="99"/>
      <c r="F26" s="99"/>
    </row>
  </sheetData>
  <sheetProtection password="CF7A" sheet="1" objects="1" scenarios="1"/>
  <mergeCells count="15">
    <mergeCell ref="B26:F26"/>
    <mergeCell ref="B11:F11"/>
    <mergeCell ref="B22:C22"/>
    <mergeCell ref="B23:C23"/>
    <mergeCell ref="D22:E22"/>
    <mergeCell ref="D23:E23"/>
    <mergeCell ref="F20:F21"/>
    <mergeCell ref="A18:F18"/>
    <mergeCell ref="B21:C21"/>
    <mergeCell ref="D21:E21"/>
    <mergeCell ref="A20:A21"/>
    <mergeCell ref="B20:E20"/>
    <mergeCell ref="A5:F5"/>
    <mergeCell ref="A7:F7"/>
    <mergeCell ref="A9:F9"/>
  </mergeCells>
  <conditionalFormatting sqref="B11:F11">
    <cfRule type="cellIs" priority="7" dxfId="0" operator="equal" stopIfTrue="1">
      <formula>0</formula>
    </cfRule>
  </conditionalFormatting>
  <conditionalFormatting sqref="B22:C22">
    <cfRule type="containsErrors" priority="6" dxfId="0" stopIfTrue="1">
      <formula>ISERROR(B22)</formula>
    </cfRule>
  </conditionalFormatting>
  <conditionalFormatting sqref="B23:C23">
    <cfRule type="containsErrors" priority="5" dxfId="0" stopIfTrue="1">
      <formula>ISERROR(B23)</formula>
    </cfRule>
  </conditionalFormatting>
  <conditionalFormatting sqref="D22:E22">
    <cfRule type="containsErrors" priority="4" dxfId="0" stopIfTrue="1">
      <formula>ISERROR(D22)</formula>
    </cfRule>
  </conditionalFormatting>
  <conditionalFormatting sqref="D23:E23">
    <cfRule type="containsErrors" priority="3" dxfId="0" stopIfTrue="1">
      <formula>ISERROR(D23)</formula>
    </cfRule>
  </conditionalFormatting>
  <conditionalFormatting sqref="F22">
    <cfRule type="containsErrors" priority="2" dxfId="0" stopIfTrue="1">
      <formula>ISERROR(F22)</formula>
    </cfRule>
  </conditionalFormatting>
  <conditionalFormatting sqref="F23">
    <cfRule type="containsErrors" priority="1" dxfId="0" stopIfTrue="1">
      <formula>ISERROR(F23)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421875" style="0" bestFit="1" customWidth="1"/>
  </cols>
  <sheetData>
    <row r="1" spans="1:3" ht="12.75">
      <c r="A1" s="55" t="s">
        <v>43</v>
      </c>
      <c r="B1" s="55" t="s">
        <v>44</v>
      </c>
      <c r="C1" t="s">
        <v>48</v>
      </c>
    </row>
    <row r="2" spans="1:3" ht="12.75">
      <c r="A2" s="63" t="e">
        <f>'Candidato 1'!B7</f>
        <v>#DIV/0!</v>
      </c>
      <c r="B2" s="63" t="e">
        <f>'Candidato 1'!E7</f>
        <v>#DIV/0!</v>
      </c>
      <c r="C2" s="63" t="e">
        <f>SUM(A2:B2)</f>
        <v>#DIV/0!</v>
      </c>
    </row>
    <row r="3" spans="1:3" ht="12.75">
      <c r="A3" s="63" t="e">
        <f>'Candidato 2'!B7</f>
        <v>#DIV/0!</v>
      </c>
      <c r="B3" s="63" t="e">
        <f>'Candidato 2'!E7</f>
        <v>#DIV/0!</v>
      </c>
      <c r="C3" s="63" t="e">
        <f>SUM(A3:B3)</f>
        <v>#DIV/0!</v>
      </c>
    </row>
    <row r="6" spans="1:2" ht="12.75">
      <c r="A6" s="55" t="s">
        <v>45</v>
      </c>
      <c r="B6" t="e">
        <f>IF(C2&gt;C3,C2,C3)</f>
        <v>#DIV/0!</v>
      </c>
    </row>
    <row r="7" spans="1:2" ht="12.75">
      <c r="A7" s="55" t="s">
        <v>46</v>
      </c>
      <c r="B7" t="e">
        <f>IF(C3&lt;C2,C3,C2)</f>
        <v>#DIV/0!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Administrador e Contador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Haroldo J. Andrade Mathias</dc:creator>
  <cp:keywords/>
  <dc:description/>
  <cp:lastModifiedBy>Jacieli</cp:lastModifiedBy>
  <cp:lastPrinted>2021-11-19T14:08:22Z</cp:lastPrinted>
  <dcterms:created xsi:type="dcterms:W3CDTF">2015-08-28T15:26:15Z</dcterms:created>
  <dcterms:modified xsi:type="dcterms:W3CDTF">2021-11-22T21:50:33Z</dcterms:modified>
  <cp:category/>
  <cp:version/>
  <cp:contentType/>
  <cp:contentStatus/>
</cp:coreProperties>
</file>